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ubmanager-GCDeDomm\Golfclub De Dommel Dropbox\Golfclub De Dommel\0 Secretariaat\Activiteiten\FBBB\2026\"/>
    </mc:Choice>
  </mc:AlternateContent>
  <xr:revisionPtr revIDLastSave="0" documentId="8_{647C9B8E-96EF-4E0E-9591-8E97CCD0C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hrijfformulier NGF FBBB" sheetId="3" r:id="rId1"/>
  </sheets>
  <definedNames>
    <definedName name="_xlnm.Print_Area" localSheetId="0">'Inschrijfformulier NGF FBBB'!$D$1:$J$41</definedName>
    <definedName name="keuze" localSheetId="0">'Inschrijfformulier NGF FBBB'!$F$64:$F$66</definedName>
    <definedName name="keuze" comment="keuze ja of nee">#REF!</definedName>
    <definedName name="keuze1" localSheetId="0">'Inschrijfformulier NGF FBBB'!$F$64:$F$66</definedName>
    <definedName name="keuz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D48" i="3" l="1"/>
  <c r="B14" i="3" l="1"/>
  <c r="C14" i="3" s="1"/>
  <c r="B11" i="3"/>
  <c r="C11" i="3" s="1"/>
  <c r="I13" i="3" s="1"/>
  <c r="A9" i="3"/>
  <c r="B9" i="3" s="1"/>
  <c r="A24" i="3"/>
  <c r="B24" i="3" s="1"/>
  <c r="G49" i="3" s="1"/>
  <c r="E48" i="3"/>
  <c r="F48" i="3"/>
  <c r="L48" i="3"/>
  <c r="M48" i="3"/>
  <c r="N48" i="3"/>
  <c r="O48" i="3"/>
  <c r="S48" i="3"/>
  <c r="D49" i="3"/>
  <c r="E49" i="3"/>
  <c r="F49" i="3"/>
  <c r="L49" i="3"/>
  <c r="M49" i="3"/>
  <c r="N49" i="3"/>
  <c r="O49" i="3"/>
  <c r="S49" i="3"/>
  <c r="B26" i="3"/>
  <c r="C26" i="3" s="1"/>
  <c r="B32" i="3"/>
  <c r="C32" i="3" s="1"/>
  <c r="A32" i="3" s="1"/>
  <c r="B17" i="3"/>
  <c r="Q48" i="3" s="1"/>
  <c r="A35" i="3"/>
  <c r="G35" i="3" s="1"/>
  <c r="B29" i="3"/>
  <c r="C29" i="3" s="1"/>
  <c r="H10" i="3"/>
  <c r="Q49" i="3" l="1"/>
  <c r="C17" i="3"/>
  <c r="A17" i="3" s="1"/>
  <c r="G37" i="3"/>
  <c r="H37" i="3"/>
  <c r="G48" i="3"/>
  <c r="H35" i="3"/>
  <c r="A26" i="3"/>
  <c r="I29" i="3"/>
  <c r="A29" i="3"/>
  <c r="P49" i="3"/>
  <c r="I14" i="3"/>
  <c r="A14" i="3"/>
  <c r="P48" i="3"/>
  <c r="A11" i="3"/>
  <c r="A36" i="3" l="1"/>
  <c r="G36" i="3" s="1"/>
  <c r="I30" i="3"/>
  <c r="H49" i="3" s="1"/>
  <c r="I15" i="3"/>
  <c r="H48" i="3" s="1"/>
  <c r="H36" i="3" l="1"/>
</calcChain>
</file>

<file path=xl/sharedStrings.xml><?xml version="1.0" encoding="utf-8"?>
<sst xmlns="http://schemas.openxmlformats.org/spreadsheetml/2006/main" count="82" uniqueCount="46">
  <si>
    <t>nee</t>
  </si>
  <si>
    <t>ja</t>
  </si>
  <si>
    <t>Diner</t>
  </si>
  <si>
    <t>Opmerkingen:</t>
  </si>
  <si>
    <t xml:space="preserve"> Alle keuzeopties ingevuld:</t>
  </si>
  <si>
    <t xml:space="preserve"> Alle persoonlijke gegevens ingevuld:</t>
  </si>
  <si>
    <r>
      <rPr>
        <b/>
        <sz val="14"/>
        <color theme="1"/>
        <rFont val="Calibri"/>
        <family val="2"/>
        <scheme val="minor"/>
      </rPr>
      <t>*</t>
    </r>
    <r>
      <rPr>
        <b/>
        <sz val="9"/>
        <color theme="1"/>
        <rFont val="Calibri"/>
        <family val="2"/>
        <scheme val="minor"/>
      </rPr>
      <t xml:space="preserve"> Te betalen bij het secretariaat van GC De Dommel</t>
    </r>
  </si>
  <si>
    <t xml:space="preserve">- ja/nee invullen </t>
  </si>
  <si>
    <t>(1 persoon)</t>
  </si>
  <si>
    <t>Handicart *</t>
  </si>
  <si>
    <t xml:space="preserve">ten name van:  </t>
  </si>
  <si>
    <t>Deelnamekosten</t>
  </si>
  <si>
    <t xml:space="preserve">Lid van </t>
  </si>
  <si>
    <t>Nr. NGF kaart</t>
  </si>
  <si>
    <t>E-mail</t>
  </si>
  <si>
    <t>Telefoon</t>
  </si>
  <si>
    <t>Woonplaats</t>
  </si>
  <si>
    <t>Geboortedatum</t>
  </si>
  <si>
    <t>Voornaam</t>
  </si>
  <si>
    <t>Achternaam</t>
  </si>
  <si>
    <t xml:space="preserve"> </t>
  </si>
  <si>
    <t>GOLFCLUB DE DOMMEL</t>
  </si>
  <si>
    <t xml:space="preserve"> Max. gezamelijke handicap (32,0):  </t>
  </si>
  <si>
    <r>
      <rPr>
        <b/>
        <i/>
        <sz val="12"/>
        <color rgb="FFFF0000"/>
        <rFont val="Calibri"/>
        <family val="2"/>
        <scheme val="minor"/>
      </rPr>
      <t xml:space="preserve">&gt;&gt;&gt;   </t>
    </r>
    <r>
      <rPr>
        <b/>
        <i/>
        <sz val="11"/>
        <color theme="4" tint="-0.249977111117893"/>
        <rFont val="Calibri"/>
        <family val="2"/>
        <scheme val="minor"/>
      </rPr>
      <t xml:space="preserve">A.U.B. alle blauw gemarkeerde velden invullen   </t>
    </r>
    <r>
      <rPr>
        <b/>
        <i/>
        <sz val="12"/>
        <color rgb="FFFF0000"/>
        <rFont val="Calibri"/>
        <family val="2"/>
        <scheme val="minor"/>
      </rPr>
      <t>&lt;&lt;&lt;</t>
    </r>
  </si>
  <si>
    <t>Speler 1</t>
  </si>
  <si>
    <t>Speler 2</t>
  </si>
  <si>
    <t>WHS hcp</t>
  </si>
  <si>
    <t>Formules t.b.v. juiste registratie</t>
  </si>
  <si>
    <t xml:space="preserve">Datum inschrijving </t>
  </si>
  <si>
    <t xml:space="preserve">Achternaam </t>
  </si>
  <si>
    <t xml:space="preserve">Voornaam </t>
  </si>
  <si>
    <t xml:space="preserve">Totaal </t>
  </si>
  <si>
    <t xml:space="preserve">Golfclub </t>
  </si>
  <si>
    <t>Handicart</t>
  </si>
  <si>
    <t>te ontvangen</t>
  </si>
  <si>
    <t>Opmerkingen</t>
  </si>
  <si>
    <t>Keuze functie</t>
  </si>
  <si>
    <t>~</t>
  </si>
  <si>
    <t>Nr. NGF</t>
  </si>
  <si>
    <t>GC De Dommel</t>
  </si>
  <si>
    <t>Totaal over te maken naar:</t>
  </si>
  <si>
    <t xml:space="preserve">o.v.v. </t>
  </si>
  <si>
    <t>NGF Heren 50+ FBBB</t>
  </si>
  <si>
    <t xml:space="preserve">Bent u lid van GC De Dommel? </t>
  </si>
  <si>
    <t xml:space="preserve"> NL46 FVLB 0225 1803 24</t>
  </si>
  <si>
    <t>INSCHRIJFFORMULIER Wedstrijd NGF  Heren 50+ FBBB  2026       16-07-2026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</si>
</sst>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0.0"/>
    <numFmt numFmtId="166" formatCode="0#########"/>
    <numFmt numFmtId="167" formatCode="&quot;€&quot;\ #,##0.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22"/>
      <color theme="1"/>
      <name val="Adobe Caslon Pro Bold"/>
      <family val="1"/>
    </font>
    <font>
      <b/>
      <sz val="10"/>
      <color rgb="FF00B05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22"/>
      <color rgb="FFFF0000"/>
      <name val="Adobe Caslon Pro Bold"/>
      <family val="1"/>
    </font>
    <font>
      <b/>
      <sz val="14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22"/>
      <color theme="3" tint="0.39997558519241921"/>
      <name val="Adobe Caslon Pro Bold"/>
      <family val="1"/>
    </font>
    <font>
      <b/>
      <sz val="14"/>
      <color theme="3" tint="0.39997558519241921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i/>
      <sz val="8"/>
      <color theme="3" tint="0.39997558519241921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0" fillId="0" borderId="7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" fillId="0" borderId="0" xfId="1" applyNumberFormat="1" applyFont="1"/>
    <xf numFmtId="0" fontId="0" fillId="0" borderId="0" xfId="0" applyAlignment="1">
      <alignment vertical="center"/>
    </xf>
    <xf numFmtId="44" fontId="12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18" fillId="0" borderId="0" xfId="0" applyFont="1"/>
    <xf numFmtId="0" fontId="0" fillId="0" borderId="8" xfId="0" applyBorder="1"/>
    <xf numFmtId="0" fontId="2" fillId="0" borderId="8" xfId="0" applyFont="1" applyBorder="1"/>
    <xf numFmtId="0" fontId="3" fillId="0" borderId="0" xfId="0" applyFont="1" applyAlignment="1">
      <alignment vertical="center"/>
    </xf>
    <xf numFmtId="0" fontId="0" fillId="0" borderId="10" xfId="0" applyBorder="1"/>
    <xf numFmtId="44" fontId="12" fillId="0" borderId="0" xfId="1" applyFont="1" applyAlignment="1">
      <alignment vertical="top"/>
    </xf>
    <xf numFmtId="0" fontId="4" fillId="0" borderId="12" xfId="0" applyFont="1" applyBorder="1"/>
    <xf numFmtId="0" fontId="0" fillId="0" borderId="12" xfId="0" applyBorder="1"/>
    <xf numFmtId="0" fontId="2" fillId="0" borderId="0" xfId="0" applyFont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44" fontId="25" fillId="0" borderId="0" xfId="1" applyFont="1" applyAlignment="1">
      <alignment vertical="center"/>
    </xf>
    <xf numFmtId="0" fontId="23" fillId="0" borderId="0" xfId="1" applyNumberFormat="1" applyFont="1"/>
    <xf numFmtId="0" fontId="3" fillId="0" borderId="13" xfId="0" applyFont="1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13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/>
    </xf>
    <xf numFmtId="44" fontId="0" fillId="0" borderId="0" xfId="1" applyFont="1" applyAlignment="1">
      <alignment horizontal="left" vertical="center"/>
    </xf>
    <xf numFmtId="0" fontId="10" fillId="0" borderId="7" xfId="0" applyFont="1" applyBorder="1" applyAlignment="1">
      <alignment horizontal="left" vertical="top" indent="1"/>
    </xf>
    <xf numFmtId="0" fontId="10" fillId="0" borderId="8" xfId="0" applyFont="1" applyBorder="1" applyAlignment="1">
      <alignment horizontal="left" vertical="top" indent="1"/>
    </xf>
    <xf numFmtId="0" fontId="8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23" fillId="0" borderId="0" xfId="0" applyFont="1"/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left" indent="1"/>
    </xf>
    <xf numFmtId="167" fontId="0" fillId="0" borderId="0" xfId="1" applyNumberFormat="1" applyFont="1" applyAlignment="1">
      <alignment horizontal="right" vertical="center" indent="1"/>
    </xf>
    <xf numFmtId="44" fontId="12" fillId="0" borderId="0" xfId="1" applyFont="1" applyBorder="1" applyAlignment="1">
      <alignment vertical="center"/>
    </xf>
    <xf numFmtId="44" fontId="16" fillId="0" borderId="0" xfId="1" applyFont="1" applyAlignment="1">
      <alignment vertical="center"/>
    </xf>
    <xf numFmtId="44" fontId="12" fillId="0" borderId="2" xfId="1" applyFont="1" applyBorder="1" applyAlignment="1">
      <alignment vertical="center"/>
    </xf>
    <xf numFmtId="44" fontId="15" fillId="0" borderId="0" xfId="1" applyFont="1" applyAlignment="1">
      <alignment vertical="center"/>
    </xf>
    <xf numFmtId="0" fontId="16" fillId="0" borderId="0" xfId="0" applyFont="1" applyAlignment="1">
      <alignment vertical="top"/>
    </xf>
    <xf numFmtId="0" fontId="30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center"/>
    </xf>
    <xf numFmtId="0" fontId="15" fillId="0" borderId="0" xfId="0" applyFont="1"/>
    <xf numFmtId="0" fontId="32" fillId="0" borderId="0" xfId="0" applyFont="1" applyAlignment="1">
      <alignment horizontal="center" vertical="center"/>
    </xf>
    <xf numFmtId="14" fontId="33" fillId="0" borderId="0" xfId="0" applyNumberFormat="1" applyFont="1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15" fillId="0" borderId="0" xfId="0" applyFont="1" applyAlignment="1">
      <alignment horizontal="center" vertical="center"/>
    </xf>
    <xf numFmtId="165" fontId="33" fillId="0" borderId="0" xfId="0" applyNumberFormat="1" applyFont="1" applyAlignment="1">
      <alignment horizontal="left" vertical="center" indent="1"/>
    </xf>
    <xf numFmtId="0" fontId="33" fillId="0" borderId="0" xfId="0" applyFont="1" applyAlignment="1">
      <alignment horizontal="center" vertical="center"/>
    </xf>
    <xf numFmtId="0" fontId="34" fillId="0" borderId="0" xfId="0" quotePrefix="1" applyFont="1" applyAlignment="1">
      <alignment horizontal="center" vertical="center" wrapText="1"/>
    </xf>
    <xf numFmtId="44" fontId="35" fillId="0" borderId="0" xfId="1" applyFont="1" applyAlignment="1">
      <alignment vertical="center"/>
    </xf>
    <xf numFmtId="0" fontId="15" fillId="0" borderId="0" xfId="1" applyNumberFormat="1" applyFont="1"/>
    <xf numFmtId="0" fontId="15" fillId="0" borderId="0" xfId="0" applyFont="1" applyAlignment="1">
      <alignment vertical="center"/>
    </xf>
    <xf numFmtId="0" fontId="3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15" fillId="0" borderId="0" xfId="1" applyNumberFormat="1" applyFont="1" applyAlignment="1">
      <alignment horizontal="center"/>
    </xf>
    <xf numFmtId="0" fontId="15" fillId="0" borderId="0" xfId="0" applyFont="1" applyAlignment="1">
      <alignment horizontal="center"/>
    </xf>
    <xf numFmtId="165" fontId="31" fillId="0" borderId="0" xfId="0" applyNumberFormat="1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7" fillId="3" borderId="19" xfId="0" applyFont="1" applyFill="1" applyBorder="1" applyAlignment="1">
      <alignment horizontal="center"/>
    </xf>
    <xf numFmtId="0" fontId="37" fillId="3" borderId="18" xfId="0" applyFont="1" applyFill="1" applyBorder="1" applyAlignment="1">
      <alignment horizontal="center"/>
    </xf>
    <xf numFmtId="0" fontId="37" fillId="3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top"/>
    </xf>
    <xf numFmtId="0" fontId="39" fillId="0" borderId="0" xfId="0" applyFont="1" applyAlignment="1">
      <alignment wrapText="1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16" fillId="0" borderId="0" xfId="0" applyFont="1" applyAlignment="1">
      <alignment horizontal="left" vertical="top" indent="2"/>
    </xf>
    <xf numFmtId="0" fontId="16" fillId="0" borderId="0" xfId="0" applyFont="1" applyAlignment="1">
      <alignment horizontal="left" vertical="top" indent="1"/>
    </xf>
    <xf numFmtId="0" fontId="12" fillId="0" borderId="0" xfId="0" applyFont="1" applyAlignment="1">
      <alignment horizontal="right" vertical="top"/>
    </xf>
    <xf numFmtId="14" fontId="23" fillId="4" borderId="0" xfId="0" applyNumberFormat="1" applyFont="1" applyFill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165" fontId="23" fillId="4" borderId="0" xfId="0" applyNumberFormat="1" applyFont="1" applyFill="1" applyAlignment="1">
      <alignment horizontal="center" vertical="center"/>
    </xf>
    <xf numFmtId="164" fontId="23" fillId="4" borderId="0" xfId="0" applyNumberFormat="1" applyFont="1" applyFill="1" applyAlignment="1">
      <alignment horizontal="left" vertical="center"/>
    </xf>
    <xf numFmtId="164" fontId="23" fillId="4" borderId="0" xfId="0" applyNumberFormat="1" applyFont="1" applyFill="1" applyAlignment="1">
      <alignment vertical="center"/>
    </xf>
    <xf numFmtId="44" fontId="23" fillId="4" borderId="0" xfId="1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left" vertical="center" wrapText="1"/>
    </xf>
    <xf numFmtId="164" fontId="23" fillId="4" borderId="11" xfId="0" applyNumberFormat="1" applyFont="1" applyFill="1" applyBorder="1" applyAlignment="1">
      <alignment vertical="center"/>
    </xf>
    <xf numFmtId="44" fontId="23" fillId="4" borderId="0" xfId="1" applyFont="1" applyFill="1" applyAlignment="1">
      <alignment vertical="center"/>
    </xf>
    <xf numFmtId="0" fontId="2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31" fillId="0" borderId="0" xfId="0" applyFont="1" applyAlignment="1">
      <alignment horizontal="center" wrapText="1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2" fillId="2" borderId="14" xfId="0" applyFont="1" applyFill="1" applyBorder="1" applyAlignment="1" applyProtection="1">
      <alignment horizontal="left" vertical="center" indent="1"/>
      <protection locked="0"/>
    </xf>
    <xf numFmtId="14" fontId="2" fillId="2" borderId="14" xfId="0" applyNumberFormat="1" applyFont="1" applyFill="1" applyBorder="1" applyAlignment="1" applyProtection="1">
      <alignment horizontal="left" vertical="center" indent="1"/>
      <protection locked="0"/>
    </xf>
    <xf numFmtId="166" fontId="2" fillId="2" borderId="14" xfId="0" applyNumberFormat="1" applyFont="1" applyFill="1" applyBorder="1" applyAlignment="1" applyProtection="1">
      <alignment horizontal="left" vertical="center" indent="1"/>
      <protection locked="0"/>
    </xf>
    <xf numFmtId="0" fontId="17" fillId="2" borderId="14" xfId="2" applyFill="1" applyBorder="1" applyAlignment="1" applyProtection="1">
      <alignment horizontal="left" vertical="center" indent="1"/>
      <protection locked="0"/>
    </xf>
    <xf numFmtId="165" fontId="2" fillId="2" borderId="14" xfId="0" applyNumberFormat="1" applyFont="1" applyFill="1" applyBorder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left" vertical="center" indent="2"/>
    </xf>
    <xf numFmtId="0" fontId="16" fillId="0" borderId="0" xfId="0" applyFont="1" applyAlignment="1">
      <alignment horizontal="left" vertical="center" indent="1"/>
    </xf>
    <xf numFmtId="0" fontId="5" fillId="0" borderId="6" xfId="0" applyFont="1" applyBorder="1" applyAlignment="1" applyProtection="1">
      <alignment horizontal="left" vertical="top" wrapText="1" indent="1"/>
      <protection locked="0"/>
    </xf>
    <xf numFmtId="0" fontId="5" fillId="0" borderId="5" xfId="0" applyFont="1" applyBorder="1" applyAlignment="1" applyProtection="1">
      <alignment horizontal="left" vertical="top" wrapText="1" indent="1"/>
      <protection locked="0"/>
    </xf>
    <xf numFmtId="0" fontId="5" fillId="0" borderId="4" xfId="0" applyFont="1" applyBorder="1" applyAlignment="1" applyProtection="1">
      <alignment horizontal="left" vertical="top" wrapText="1" indent="1"/>
      <protection locked="0"/>
    </xf>
    <xf numFmtId="0" fontId="5" fillId="0" borderId="3" xfId="0" applyFont="1" applyBorder="1" applyAlignment="1" applyProtection="1">
      <alignment horizontal="left" vertical="top" wrapText="1" indent="1"/>
      <protection locked="0"/>
    </xf>
    <xf numFmtId="0" fontId="5" fillId="0" borderId="2" xfId="0" applyFont="1" applyBorder="1" applyAlignment="1" applyProtection="1">
      <alignment horizontal="left" vertical="top" wrapText="1" indent="1"/>
      <protection locked="0"/>
    </xf>
    <xf numFmtId="0" fontId="5" fillId="0" borderId="1" xfId="0" applyFont="1" applyBorder="1" applyAlignment="1" applyProtection="1">
      <alignment horizontal="left" vertical="top" wrapText="1" indent="1"/>
      <protection locked="0"/>
    </xf>
  </cellXfs>
  <cellStyles count="3">
    <cellStyle name="Hyperlink" xfId="2" builtinId="8"/>
    <cellStyle name="Standaard" xfId="0" builtinId="0"/>
    <cellStyle name="Valuta" xfId="1" builtinId="4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104775</xdr:colOff>
      <xdr:row>7</xdr:row>
      <xdr:rowOff>38100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F412A130-869A-421C-9FFD-A4DEDD449019}"/>
            </a:ext>
          </a:extLst>
        </xdr:cNvPr>
        <xdr:cNvSpPr txBox="1"/>
      </xdr:nvSpPr>
      <xdr:spPr>
        <a:xfrm>
          <a:off x="20526375" y="25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3</xdr:col>
      <xdr:colOff>161925</xdr:colOff>
      <xdr:row>0</xdr:row>
      <xdr:rowOff>28574</xdr:rowOff>
    </xdr:from>
    <xdr:ext cx="754380" cy="1005840"/>
    <xdr:pic>
      <xdr:nvPicPr>
        <xdr:cNvPr id="3" name="pic">
          <a:extLst>
            <a:ext uri="{FF2B5EF4-FFF2-40B4-BE49-F238E27FC236}">
              <a16:creationId xmlns:a16="http://schemas.microsoft.com/office/drawing/2014/main" id="{B37529F4-0165-4CA4-992F-BFAC07AB08A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4"/>
          <a:ext cx="754380" cy="1005840"/>
        </a:xfrm>
        <a:prstGeom prst="rect">
          <a:avLst/>
        </a:prstGeom>
      </xdr:spPr>
    </xdr:pic>
    <xdr:clientData/>
  </xdr:oneCellAnchor>
  <xdr:oneCellAnchor>
    <xdr:from>
      <xdr:col>7</xdr:col>
      <xdr:colOff>320039</xdr:colOff>
      <xdr:row>0</xdr:row>
      <xdr:rowOff>0</xdr:rowOff>
    </xdr:from>
    <xdr:ext cx="2277694" cy="1000125"/>
    <xdr:pic>
      <xdr:nvPicPr>
        <xdr:cNvPr id="4" name="Afbeelding 3">
          <a:extLst>
            <a:ext uri="{FF2B5EF4-FFF2-40B4-BE49-F238E27FC236}">
              <a16:creationId xmlns:a16="http://schemas.microsoft.com/office/drawing/2014/main" id="{23CFC082-3D9C-430D-B9A3-94BEED87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914" y="0"/>
          <a:ext cx="2277694" cy="1000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F5BA-273A-4922-9ACC-25F1BA197145}">
  <dimension ref="A1:AA81"/>
  <sheetViews>
    <sheetView tabSelected="1" topLeftCell="D1" zoomScale="90" zoomScaleNormal="90" workbookViewId="0">
      <selection activeCell="L23" sqref="L23"/>
    </sheetView>
  </sheetViews>
  <sheetFormatPr defaultRowHeight="15"/>
  <cols>
    <col min="1" max="1" width="8.28515625" hidden="1" customWidth="1"/>
    <col min="2" max="2" width="7.85546875" hidden="1" customWidth="1"/>
    <col min="3" max="3" width="8.42578125" hidden="1" customWidth="1"/>
    <col min="4" max="4" width="17" customWidth="1"/>
    <col min="5" max="5" width="11.7109375" customWidth="1"/>
    <col min="6" max="6" width="18.7109375" customWidth="1"/>
    <col min="7" max="7" width="8.42578125" customWidth="1"/>
    <col min="8" max="8" width="16.42578125" customWidth="1"/>
    <col min="9" max="9" width="11.5703125" customWidth="1"/>
    <col min="10" max="10" width="11.85546875" customWidth="1"/>
    <col min="11" max="11" width="5.5703125" customWidth="1"/>
    <col min="12" max="12" width="8.140625" customWidth="1"/>
    <col min="13" max="13" width="15.5703125" bestFit="1" customWidth="1"/>
    <col min="14" max="14" width="12.28515625" style="26" customWidth="1"/>
    <col min="15" max="15" width="19" customWidth="1"/>
    <col min="16" max="17" width="5.5703125" customWidth="1"/>
    <col min="18" max="18" width="4.42578125" customWidth="1"/>
    <col min="19" max="19" width="20" customWidth="1"/>
    <col min="20" max="20" width="21.5703125" customWidth="1"/>
    <col min="21" max="21" width="18.28515625" customWidth="1"/>
    <col min="22" max="22" width="20" customWidth="1"/>
    <col min="23" max="23" width="13.7109375" customWidth="1"/>
    <col min="24" max="24" width="27.42578125" customWidth="1"/>
  </cols>
  <sheetData>
    <row r="1" spans="1:27" ht="82.5" customHeight="1">
      <c r="A1" s="107" t="s">
        <v>27</v>
      </c>
      <c r="B1" s="107"/>
      <c r="C1" s="107"/>
      <c r="H1" s="9"/>
      <c r="I1" s="103"/>
      <c r="J1" s="103"/>
      <c r="K1" s="55"/>
      <c r="L1" s="55"/>
      <c r="O1" s="55"/>
      <c r="P1" s="55"/>
      <c r="Q1" s="43"/>
      <c r="R1" s="43"/>
    </row>
    <row r="2" spans="1:27" ht="21" customHeight="1">
      <c r="A2" s="56"/>
      <c r="B2" s="56"/>
      <c r="C2" s="56"/>
      <c r="D2" s="104" t="s">
        <v>45</v>
      </c>
      <c r="E2" s="104"/>
      <c r="F2" s="104"/>
      <c r="G2" s="104"/>
      <c r="H2" s="104"/>
      <c r="I2" s="104"/>
      <c r="J2" s="104"/>
      <c r="K2" s="56"/>
      <c r="L2" s="56"/>
      <c r="O2" s="56"/>
      <c r="P2" s="56"/>
      <c r="Q2" s="44"/>
      <c r="R2" s="44"/>
    </row>
    <row r="3" spans="1:27" ht="18.75" customHeight="1" thickBot="1">
      <c r="A3" s="56"/>
      <c r="B3" s="56"/>
      <c r="C3" s="56"/>
      <c r="D3" s="21"/>
      <c r="E3" s="21"/>
      <c r="F3" s="105" t="s">
        <v>21</v>
      </c>
      <c r="G3" s="105"/>
      <c r="H3" s="105"/>
      <c r="I3" s="21"/>
      <c r="J3" s="21"/>
      <c r="K3" s="57"/>
      <c r="L3" s="57"/>
      <c r="O3" s="56"/>
      <c r="P3" s="56"/>
      <c r="Q3" s="44"/>
      <c r="R3" s="44"/>
    </row>
    <row r="4" spans="1:27" ht="21" customHeight="1" thickTop="1">
      <c r="A4" s="56"/>
      <c r="B4" s="56"/>
      <c r="C4" s="56"/>
      <c r="D4" s="25"/>
      <c r="E4" s="25"/>
      <c r="F4" s="106" t="s">
        <v>23</v>
      </c>
      <c r="G4" s="106"/>
      <c r="H4" s="106"/>
      <c r="I4" s="106"/>
      <c r="J4" s="106"/>
      <c r="K4" s="58"/>
      <c r="L4" s="58"/>
      <c r="O4" s="57"/>
      <c r="P4" s="57"/>
      <c r="Q4" s="42"/>
      <c r="R4" s="42"/>
    </row>
    <row r="5" spans="1:27" ht="18.75">
      <c r="A5" s="56"/>
      <c r="B5" s="56"/>
      <c r="C5" s="56"/>
      <c r="D5" s="17" t="s">
        <v>24</v>
      </c>
      <c r="K5" s="57"/>
      <c r="L5" s="57"/>
      <c r="O5" s="56"/>
      <c r="P5" s="56"/>
      <c r="Q5" s="44"/>
      <c r="R5" s="44"/>
    </row>
    <row r="6" spans="1:27" ht="18.75">
      <c r="A6" s="56"/>
      <c r="B6" s="56"/>
      <c r="C6" s="56"/>
      <c r="D6" s="16" t="s">
        <v>19</v>
      </c>
      <c r="E6" s="108"/>
      <c r="F6" s="108"/>
      <c r="G6" s="108"/>
      <c r="H6" s="16" t="s">
        <v>18</v>
      </c>
      <c r="I6" s="108"/>
      <c r="J6" s="108"/>
      <c r="K6" s="57"/>
      <c r="L6" s="57"/>
      <c r="O6" s="74"/>
      <c r="P6" s="56"/>
      <c r="Q6" s="44"/>
      <c r="R6" s="44"/>
    </row>
    <row r="7" spans="1:27" ht="18.75">
      <c r="A7" s="56"/>
      <c r="B7" s="56"/>
      <c r="C7" s="56"/>
      <c r="D7" s="16" t="s">
        <v>16</v>
      </c>
      <c r="E7" s="109"/>
      <c r="F7" s="109"/>
      <c r="G7" s="109"/>
      <c r="H7" s="16" t="s">
        <v>17</v>
      </c>
      <c r="I7" s="110"/>
      <c r="J7" s="110"/>
      <c r="K7" s="59"/>
      <c r="L7" s="59"/>
      <c r="O7" s="56"/>
      <c r="P7" s="56"/>
      <c r="Q7" s="44"/>
      <c r="R7" s="44"/>
    </row>
    <row r="8" spans="1:27" ht="18.75">
      <c r="A8" s="56"/>
      <c r="B8" s="56"/>
      <c r="C8" s="56"/>
      <c r="D8" s="16" t="s">
        <v>15</v>
      </c>
      <c r="E8" s="111"/>
      <c r="F8" s="111"/>
      <c r="G8" s="111"/>
      <c r="H8" s="16" t="s">
        <v>14</v>
      </c>
      <c r="I8" s="112"/>
      <c r="J8" s="109"/>
      <c r="K8" s="60"/>
      <c r="L8" s="60"/>
      <c r="O8" s="56"/>
      <c r="P8" s="56"/>
      <c r="Q8" s="44"/>
      <c r="R8" s="44"/>
    </row>
    <row r="9" spans="1:27" ht="19.5" customHeight="1">
      <c r="A9" s="73">
        <f>COUNTA(I9)</f>
        <v>0</v>
      </c>
      <c r="B9" s="61">
        <f>IF(A9=1,SUBSTITUTE(I9,".",","),0)</f>
        <v>0</v>
      </c>
      <c r="C9" s="61"/>
      <c r="D9" s="16" t="s">
        <v>13</v>
      </c>
      <c r="E9" s="109"/>
      <c r="F9" s="109"/>
      <c r="G9" s="109"/>
      <c r="H9" s="16" t="s">
        <v>26</v>
      </c>
      <c r="I9" s="113"/>
      <c r="J9" s="113"/>
      <c r="K9" s="62"/>
      <c r="L9" s="57"/>
      <c r="O9" s="63"/>
      <c r="P9" s="56"/>
    </row>
    <row r="10" spans="1:27" ht="18.75" customHeight="1">
      <c r="A10" s="72"/>
      <c r="B10" s="63"/>
      <c r="C10" s="63"/>
      <c r="D10" s="10" t="s">
        <v>12</v>
      </c>
      <c r="E10" s="109"/>
      <c r="F10" s="109"/>
      <c r="G10" s="109"/>
      <c r="H10" s="30">
        <f t="shared" ref="H10" si="0">IFERROR(IF(I10&lt;107,30,IF(I10&gt;107,67.5)),67.5)</f>
        <v>30</v>
      </c>
      <c r="I10" s="30"/>
      <c r="J10" s="30"/>
      <c r="K10" s="64"/>
      <c r="L10" s="65"/>
      <c r="O10" s="63"/>
      <c r="P10" s="56"/>
      <c r="Q10" s="44"/>
      <c r="R10" s="44"/>
    </row>
    <row r="11" spans="1:27" ht="18.75" customHeight="1">
      <c r="A11" s="79">
        <f>IF(C11&lt;125,1,0)</f>
        <v>0</v>
      </c>
      <c r="B11" s="63" t="str">
        <f>LOWER(G11)</f>
        <v>~</v>
      </c>
      <c r="C11" s="72">
        <f>CODE(B11)</f>
        <v>126</v>
      </c>
      <c r="D11" s="10" t="s">
        <v>43</v>
      </c>
      <c r="E11" s="34"/>
      <c r="F11" s="34"/>
      <c r="G11" s="33" t="s">
        <v>37</v>
      </c>
      <c r="H11" s="35" t="s">
        <v>7</v>
      </c>
      <c r="I11" s="30"/>
      <c r="J11" s="30"/>
      <c r="K11" s="64"/>
      <c r="L11" s="65"/>
      <c r="O11" s="63"/>
      <c r="P11" s="56"/>
      <c r="Q11" s="44"/>
      <c r="R11" s="44"/>
    </row>
    <row r="12" spans="1:27" ht="4.5" customHeight="1">
      <c r="A12" s="63"/>
      <c r="B12" s="63"/>
      <c r="C12" s="63"/>
      <c r="D12" s="16"/>
      <c r="K12" s="57"/>
      <c r="L12" s="57"/>
      <c r="O12" s="63"/>
      <c r="P12" s="56"/>
      <c r="Q12" s="44"/>
      <c r="R12" s="44"/>
    </row>
    <row r="13" spans="1:27" ht="18" customHeight="1">
      <c r="A13" s="73"/>
      <c r="B13" s="63"/>
      <c r="C13" s="63"/>
      <c r="D13" s="10" t="s">
        <v>11</v>
      </c>
      <c r="E13" s="15"/>
      <c r="F13" s="14"/>
      <c r="G13" s="12"/>
      <c r="H13" s="12"/>
      <c r="I13" s="50">
        <f>IF(C11=106,40,115)</f>
        <v>115</v>
      </c>
      <c r="J13" s="13"/>
      <c r="K13" s="65"/>
      <c r="L13" s="57"/>
      <c r="O13" s="63"/>
      <c r="P13" s="56"/>
      <c r="Q13" s="44"/>
      <c r="R13" s="44"/>
      <c r="S13" s="31"/>
    </row>
    <row r="14" spans="1:27" ht="18" customHeight="1">
      <c r="A14" s="79">
        <f>IF(C14&lt;125,1,0)</f>
        <v>0</v>
      </c>
      <c r="B14" s="63" t="str">
        <f>LOWER(G14)</f>
        <v>~</v>
      </c>
      <c r="C14" s="72">
        <f>CODE(B14)</f>
        <v>126</v>
      </c>
      <c r="D14" s="10" t="s">
        <v>2</v>
      </c>
      <c r="F14" s="49">
        <v>37.5</v>
      </c>
      <c r="G14" s="33" t="s">
        <v>37</v>
      </c>
      <c r="H14" s="35" t="s">
        <v>7</v>
      </c>
      <c r="I14" s="52">
        <f>IF(C14=106,F14,0)</f>
        <v>0</v>
      </c>
      <c r="K14" s="57"/>
      <c r="L14" s="57"/>
      <c r="O14" s="63"/>
      <c r="P14" s="56"/>
      <c r="Q14" s="44"/>
      <c r="R14" s="44"/>
      <c r="S14" s="31"/>
      <c r="T14" s="11"/>
      <c r="AA14" t="s">
        <v>20</v>
      </c>
    </row>
    <row r="15" spans="1:27" ht="21" customHeight="1">
      <c r="A15" s="63"/>
      <c r="B15" s="63"/>
      <c r="C15" s="63"/>
      <c r="D15" s="114" t="s">
        <v>40</v>
      </c>
      <c r="E15" s="114"/>
      <c r="F15" s="115" t="s">
        <v>44</v>
      </c>
      <c r="G15" s="115"/>
      <c r="H15" s="53"/>
      <c r="I15" s="51">
        <f>SUM(I13:I14)</f>
        <v>115</v>
      </c>
      <c r="J15" s="11"/>
      <c r="K15" s="66"/>
      <c r="L15" s="66"/>
      <c r="O15" s="63"/>
      <c r="P15" s="56"/>
      <c r="Q15" s="44"/>
      <c r="R15" s="44"/>
      <c r="S15" s="31"/>
    </row>
    <row r="16" spans="1:27" ht="18.75">
      <c r="A16" s="63"/>
      <c r="B16" s="63"/>
      <c r="C16" s="63"/>
      <c r="D16" s="90" t="s">
        <v>10</v>
      </c>
      <c r="E16" s="54"/>
      <c r="F16" s="91" t="s">
        <v>39</v>
      </c>
      <c r="G16" s="92" t="s">
        <v>41</v>
      </c>
      <c r="H16" s="51" t="s">
        <v>42</v>
      </c>
      <c r="I16" s="13"/>
      <c r="J16" s="11"/>
      <c r="K16" s="66"/>
      <c r="L16" s="66"/>
      <c r="O16" s="63"/>
      <c r="P16" s="56"/>
      <c r="Q16" s="44"/>
      <c r="R16" s="44"/>
      <c r="S16" s="31"/>
    </row>
    <row r="17" spans="1:19" ht="18.75" customHeight="1">
      <c r="A17" s="79">
        <f>IF(C17&lt;125,1,0)</f>
        <v>0</v>
      </c>
      <c r="B17" s="63" t="str">
        <f>LOWER(G17)</f>
        <v>~</v>
      </c>
      <c r="C17" s="72">
        <f>CODE(B17)</f>
        <v>126</v>
      </c>
      <c r="D17" s="10" t="s">
        <v>9</v>
      </c>
      <c r="E17" s="41" t="s">
        <v>8</v>
      </c>
      <c r="G17" s="33" t="s">
        <v>37</v>
      </c>
      <c r="H17" s="35" t="s">
        <v>7</v>
      </c>
      <c r="I17" s="13"/>
      <c r="J17" s="20"/>
      <c r="K17" s="67"/>
      <c r="L17" s="67"/>
      <c r="O17" s="63"/>
      <c r="P17" s="56"/>
      <c r="Q17" s="44"/>
      <c r="R17" s="44"/>
      <c r="S17" s="5"/>
    </row>
    <row r="18" spans="1:19" ht="27.75" customHeight="1" thickBot="1">
      <c r="A18" s="63"/>
      <c r="B18" s="63"/>
      <c r="C18" s="63"/>
      <c r="D18" s="39" t="s">
        <v>6</v>
      </c>
      <c r="E18" s="19"/>
      <c r="F18" s="19"/>
      <c r="G18" s="19"/>
      <c r="H18" s="18"/>
      <c r="I18" s="18"/>
      <c r="J18" s="18"/>
      <c r="K18" s="57"/>
      <c r="L18" s="57"/>
      <c r="O18" s="63"/>
      <c r="P18" s="56"/>
      <c r="Q18" s="44"/>
      <c r="R18" s="44"/>
      <c r="S18" s="5"/>
    </row>
    <row r="19" spans="1:19" ht="9" customHeight="1">
      <c r="A19" s="63"/>
      <c r="B19" s="63"/>
      <c r="C19" s="63"/>
      <c r="G19" s="2"/>
      <c r="K19" s="57"/>
      <c r="L19" s="57"/>
      <c r="O19" s="63"/>
      <c r="P19" s="56"/>
      <c r="Q19" s="44"/>
      <c r="R19" s="44"/>
      <c r="S19" s="5"/>
    </row>
    <row r="20" spans="1:19" ht="18.75">
      <c r="A20" s="63"/>
      <c r="B20" s="63"/>
      <c r="C20" s="63"/>
      <c r="D20" s="17" t="s">
        <v>25</v>
      </c>
      <c r="K20" s="57"/>
      <c r="L20" s="57"/>
      <c r="O20" s="63"/>
      <c r="P20" s="56"/>
      <c r="Q20" s="44"/>
      <c r="R20" s="44"/>
      <c r="S20" s="5"/>
    </row>
    <row r="21" spans="1:19" ht="18.75">
      <c r="A21" s="63"/>
      <c r="B21" s="63"/>
      <c r="C21" s="63"/>
      <c r="D21" s="16" t="s">
        <v>19</v>
      </c>
      <c r="E21" s="108"/>
      <c r="F21" s="108"/>
      <c r="G21" s="108"/>
      <c r="H21" s="16" t="s">
        <v>18</v>
      </c>
      <c r="I21" s="108"/>
      <c r="J21" s="108"/>
      <c r="K21" s="60"/>
      <c r="L21" s="60"/>
      <c r="O21" s="63"/>
      <c r="P21" s="56"/>
      <c r="Q21" s="44"/>
      <c r="R21" s="44"/>
      <c r="S21" s="5"/>
    </row>
    <row r="22" spans="1:19" ht="18.75">
      <c r="A22" s="63"/>
      <c r="B22" s="63"/>
      <c r="C22" s="63"/>
      <c r="D22" s="16" t="s">
        <v>16</v>
      </c>
      <c r="E22" s="109"/>
      <c r="F22" s="109"/>
      <c r="G22" s="109"/>
      <c r="H22" s="16" t="s">
        <v>17</v>
      </c>
      <c r="I22" s="110"/>
      <c r="J22" s="110"/>
      <c r="K22" s="59"/>
      <c r="L22" s="59"/>
      <c r="O22" s="63"/>
      <c r="P22" s="56"/>
      <c r="Q22" s="44"/>
      <c r="R22" s="44"/>
      <c r="S22" s="5"/>
    </row>
    <row r="23" spans="1:19" ht="18.75">
      <c r="A23" s="63"/>
      <c r="B23" s="63"/>
      <c r="C23" s="63"/>
      <c r="D23" s="16" t="s">
        <v>15</v>
      </c>
      <c r="E23" s="111"/>
      <c r="F23" s="111"/>
      <c r="G23" s="111"/>
      <c r="H23" s="16" t="s">
        <v>14</v>
      </c>
      <c r="I23" s="112"/>
      <c r="J23" s="109"/>
      <c r="K23" s="60"/>
      <c r="L23" s="60"/>
      <c r="O23" s="63"/>
      <c r="P23" s="56"/>
      <c r="Q23" s="44"/>
      <c r="R23" s="44"/>
      <c r="S23" s="5"/>
    </row>
    <row r="24" spans="1:19" ht="18.75">
      <c r="A24" s="73">
        <f>COUNTA(I24)</f>
        <v>0</v>
      </c>
      <c r="B24" s="61">
        <f>IF(A24=1,SUBSTITUTE(I24,".",","),0)</f>
        <v>0</v>
      </c>
      <c r="C24" s="61"/>
      <c r="D24" s="16" t="s">
        <v>13</v>
      </c>
      <c r="E24" s="109"/>
      <c r="F24" s="109"/>
      <c r="G24" s="109"/>
      <c r="H24" s="16" t="s">
        <v>26</v>
      </c>
      <c r="I24" s="113"/>
      <c r="J24" s="113"/>
      <c r="K24" s="62"/>
      <c r="L24" s="57"/>
      <c r="O24" s="63"/>
      <c r="P24" s="56"/>
      <c r="Q24" s="44"/>
      <c r="R24" s="44"/>
      <c r="S24" s="5"/>
    </row>
    <row r="25" spans="1:19" ht="18.75" customHeight="1">
      <c r="A25" s="72"/>
      <c r="B25" s="63"/>
      <c r="C25" s="63"/>
      <c r="D25" s="10" t="s">
        <v>12</v>
      </c>
      <c r="E25" s="109"/>
      <c r="F25" s="109"/>
      <c r="G25" s="109"/>
      <c r="H25" s="30"/>
      <c r="I25" s="30"/>
      <c r="J25" s="30"/>
      <c r="K25" s="64"/>
      <c r="L25" s="65"/>
      <c r="O25" s="63"/>
      <c r="P25" s="56"/>
      <c r="Q25" s="44"/>
      <c r="R25" s="44"/>
      <c r="S25" s="5"/>
    </row>
    <row r="26" spans="1:19" ht="18.75" customHeight="1">
      <c r="A26" s="79">
        <f>IF(C26&lt;125,1,0)</f>
        <v>0</v>
      </c>
      <c r="B26" s="63" t="str">
        <f>LOWER(G26)</f>
        <v>~</v>
      </c>
      <c r="C26" s="72">
        <f>CODE(B26)</f>
        <v>126</v>
      </c>
      <c r="D26" s="10" t="s">
        <v>43</v>
      </c>
      <c r="E26" s="34"/>
      <c r="F26" s="34"/>
      <c r="G26" s="33" t="s">
        <v>37</v>
      </c>
      <c r="H26" s="35" t="s">
        <v>7</v>
      </c>
      <c r="I26" s="30"/>
      <c r="J26" s="30"/>
      <c r="K26" s="64"/>
      <c r="L26" s="65"/>
      <c r="O26" s="63"/>
      <c r="P26" s="56"/>
      <c r="Q26" s="44"/>
      <c r="R26" s="44"/>
      <c r="S26" s="5"/>
    </row>
    <row r="27" spans="1:19" ht="11.25" customHeight="1">
      <c r="A27" s="63"/>
      <c r="B27" s="63"/>
      <c r="C27" s="63"/>
      <c r="D27" s="16"/>
      <c r="H27" s="36"/>
      <c r="K27" s="57"/>
      <c r="L27" s="57"/>
      <c r="O27" s="63"/>
      <c r="P27" s="56"/>
      <c r="Q27" s="44"/>
      <c r="R27" s="44"/>
      <c r="S27" s="5"/>
    </row>
    <row r="28" spans="1:19" ht="18" customHeight="1">
      <c r="A28" s="73"/>
      <c r="B28" s="63"/>
      <c r="C28" s="63"/>
      <c r="D28" s="10" t="s">
        <v>11</v>
      </c>
      <c r="E28" s="15"/>
      <c r="F28" s="14"/>
      <c r="G28" s="12"/>
      <c r="H28" s="37"/>
      <c r="I28" s="50">
        <f>IF(C26=106,40,115)</f>
        <v>115</v>
      </c>
      <c r="J28" s="13"/>
      <c r="K28" s="65"/>
      <c r="L28" s="57"/>
      <c r="O28" s="63"/>
      <c r="P28" s="56"/>
      <c r="Q28" s="44"/>
      <c r="R28" s="44"/>
      <c r="S28" s="5"/>
    </row>
    <row r="29" spans="1:19" ht="18" customHeight="1">
      <c r="A29" s="79">
        <f>IF(C29&lt;125,1,0)</f>
        <v>0</v>
      </c>
      <c r="B29" s="63" t="str">
        <f>LOWER(G29)</f>
        <v>~</v>
      </c>
      <c r="C29" s="72">
        <f>CODE(B29)</f>
        <v>126</v>
      </c>
      <c r="D29" s="10" t="s">
        <v>2</v>
      </c>
      <c r="F29" s="49">
        <v>37.5</v>
      </c>
      <c r="G29" s="33" t="s">
        <v>37</v>
      </c>
      <c r="H29" s="35" t="s">
        <v>7</v>
      </c>
      <c r="I29" s="52">
        <f>IF(C29=106,F29,0)</f>
        <v>0</v>
      </c>
      <c r="K29" s="57"/>
      <c r="L29" s="57"/>
      <c r="O29" s="63"/>
      <c r="P29" s="56"/>
      <c r="Q29" s="44"/>
      <c r="R29" s="44"/>
      <c r="S29" s="5"/>
    </row>
    <row r="30" spans="1:19" ht="21" customHeight="1">
      <c r="A30" s="63"/>
      <c r="B30" s="63"/>
      <c r="C30" s="63"/>
      <c r="D30" s="114" t="s">
        <v>40</v>
      </c>
      <c r="E30" s="114"/>
      <c r="F30" s="115" t="s">
        <v>44</v>
      </c>
      <c r="G30" s="115"/>
      <c r="H30" s="53"/>
      <c r="I30" s="51">
        <f>SUM(I28:I29)</f>
        <v>115</v>
      </c>
      <c r="J30" s="11"/>
      <c r="K30" s="66"/>
      <c r="L30" s="66"/>
      <c r="O30" s="63"/>
      <c r="P30" s="56"/>
      <c r="Q30" s="44"/>
      <c r="R30" s="44"/>
      <c r="S30" s="5"/>
    </row>
    <row r="31" spans="1:19" ht="18.75">
      <c r="A31" s="63"/>
      <c r="B31" s="63"/>
      <c r="C31" s="63"/>
      <c r="D31" s="90" t="s">
        <v>10</v>
      </c>
      <c r="E31" s="54"/>
      <c r="F31" s="91" t="s">
        <v>39</v>
      </c>
      <c r="G31" s="92" t="s">
        <v>41</v>
      </c>
      <c r="H31" s="51" t="s">
        <v>42</v>
      </c>
      <c r="I31" s="22"/>
      <c r="J31" s="11"/>
      <c r="K31" s="66"/>
      <c r="L31" s="66"/>
      <c r="O31" s="63"/>
      <c r="P31" s="56"/>
      <c r="Q31" s="44"/>
      <c r="R31" s="44"/>
      <c r="S31" s="5"/>
    </row>
    <row r="32" spans="1:19">
      <c r="A32" s="79">
        <f>IF(C32&lt;125,1,0)</f>
        <v>0</v>
      </c>
      <c r="B32" s="63" t="str">
        <f>LOWER(G32)</f>
        <v>~</v>
      </c>
      <c r="C32" s="72">
        <f>CODE(B32)</f>
        <v>126</v>
      </c>
      <c r="D32" s="10" t="s">
        <v>9</v>
      </c>
      <c r="E32" s="41" t="s">
        <v>8</v>
      </c>
      <c r="G32" s="33" t="s">
        <v>37</v>
      </c>
      <c r="H32" s="35" t="s">
        <v>7</v>
      </c>
      <c r="J32" s="5"/>
      <c r="K32" s="57"/>
      <c r="L32" s="57"/>
      <c r="O32" s="57"/>
      <c r="P32" s="57"/>
      <c r="Q32" s="42"/>
      <c r="R32" s="42"/>
      <c r="S32" s="5"/>
    </row>
    <row r="33" spans="1:19" ht="24.75" customHeight="1" thickBot="1">
      <c r="A33" s="73"/>
      <c r="B33" s="73"/>
      <c r="C33" s="73"/>
      <c r="D33" s="38" t="s">
        <v>6</v>
      </c>
      <c r="E33" s="8"/>
      <c r="F33" s="8"/>
      <c r="G33" s="8"/>
      <c r="H33" s="8"/>
      <c r="I33" s="8"/>
      <c r="J33" s="8"/>
      <c r="K33" s="57"/>
      <c r="L33" s="57"/>
      <c r="O33" s="57"/>
      <c r="P33" s="57"/>
      <c r="Q33" s="42"/>
      <c r="R33" s="42"/>
    </row>
    <row r="34" spans="1:19" ht="10.5" customHeight="1" thickTop="1">
      <c r="A34" s="73"/>
      <c r="B34" s="73"/>
      <c r="C34" s="73"/>
      <c r="K34" s="57"/>
      <c r="L34" s="57"/>
      <c r="O34" s="57"/>
      <c r="P34" s="57"/>
      <c r="Q34" s="42"/>
      <c r="R34" s="42"/>
    </row>
    <row r="35" spans="1:19">
      <c r="A35" s="73">
        <f>COUNTA(E6:E10,I6:I9,E21:E25,I21:I24)</f>
        <v>0</v>
      </c>
      <c r="B35" s="73"/>
      <c r="C35" s="73"/>
      <c r="E35" s="40" t="s">
        <v>5</v>
      </c>
      <c r="G35" s="47" t="str">
        <f>IF(A35=18,"OK"," ")</f>
        <v xml:space="preserve"> </v>
      </c>
      <c r="H35" s="48" t="str">
        <f>IF(A35=18," ","Niet compleet ingevuld! ")</f>
        <v xml:space="preserve">Niet compleet ingevuld! </v>
      </c>
      <c r="I35" s="5"/>
      <c r="K35" s="57"/>
      <c r="L35" s="57"/>
      <c r="O35" s="57"/>
      <c r="P35" s="57"/>
      <c r="Q35" s="42"/>
      <c r="R35" s="42"/>
      <c r="S35" s="5"/>
    </row>
    <row r="36" spans="1:19">
      <c r="A36" s="73">
        <f>IF((A11+A14+A17+A26+A29+A32)&lt;0,"0",A11+A14+A17+A26+A29+A32)</f>
        <v>0</v>
      </c>
      <c r="B36" s="73"/>
      <c r="C36" s="73"/>
      <c r="E36" s="40" t="s">
        <v>4</v>
      </c>
      <c r="G36" s="47" t="str">
        <f>IF(A36=6,"OK"," ")</f>
        <v xml:space="preserve"> </v>
      </c>
      <c r="H36" s="48" t="str">
        <f>IF(A36&lt;6,"Niet compleet ingevuld!   "," ")</f>
        <v xml:space="preserve">Niet compleet ingevuld!   </v>
      </c>
      <c r="I36" s="5"/>
      <c r="K36" s="57"/>
      <c r="L36" s="57"/>
      <c r="O36" s="57"/>
      <c r="P36" s="57"/>
      <c r="Q36" s="42"/>
      <c r="R36" s="42"/>
      <c r="S36" s="5"/>
    </row>
    <row r="37" spans="1:19">
      <c r="A37" s="73"/>
      <c r="B37" s="73"/>
      <c r="C37" s="73"/>
      <c r="E37" s="40" t="s">
        <v>22</v>
      </c>
      <c r="G37" s="47" t="str">
        <f>IF(B9+B24&lt;32.1,"OK"," ")</f>
        <v>OK</v>
      </c>
      <c r="H37" s="80" t="str">
        <f>IF(B9+B24&gt;32,"Controleer handicap","")</f>
        <v/>
      </c>
      <c r="I37" s="5"/>
      <c r="J37" s="5"/>
      <c r="K37" s="57"/>
      <c r="L37" s="57"/>
      <c r="O37" s="57"/>
      <c r="P37" s="57"/>
      <c r="Q37" s="42"/>
      <c r="R37" s="42"/>
      <c r="S37" s="5"/>
    </row>
    <row r="38" spans="1:19" ht="19.5" customHeight="1">
      <c r="A38" s="73"/>
      <c r="B38" s="73"/>
      <c r="C38" s="73"/>
      <c r="D38" s="7"/>
      <c r="G38" s="6"/>
      <c r="H38" s="10"/>
      <c r="J38" s="5"/>
      <c r="K38" s="57"/>
      <c r="L38" s="57"/>
      <c r="O38" s="57"/>
      <c r="P38" s="57"/>
      <c r="Q38" s="42"/>
      <c r="R38" s="42"/>
    </row>
    <row r="39" spans="1:19" ht="24" customHeight="1">
      <c r="A39" s="70"/>
      <c r="B39" s="70"/>
      <c r="C39" s="70"/>
      <c r="D39" s="4" t="s">
        <v>3</v>
      </c>
      <c r="E39" s="116"/>
      <c r="F39" s="117"/>
      <c r="G39" s="117"/>
      <c r="H39" s="117"/>
      <c r="I39" s="117"/>
      <c r="J39" s="118"/>
      <c r="K39" s="68"/>
      <c r="L39" s="69"/>
      <c r="O39" s="70"/>
      <c r="P39" s="71"/>
      <c r="Q39" s="46"/>
      <c r="R39" s="46"/>
    </row>
    <row r="40" spans="1:19" ht="24" customHeight="1">
      <c r="A40" s="46"/>
      <c r="B40" s="46"/>
      <c r="C40" s="46"/>
      <c r="D40" s="4"/>
      <c r="E40" s="119"/>
      <c r="F40" s="120"/>
      <c r="G40" s="120"/>
      <c r="H40" s="120"/>
      <c r="I40" s="120"/>
      <c r="J40" s="121"/>
      <c r="K40" s="29"/>
      <c r="L40" s="45"/>
      <c r="O40" s="46"/>
      <c r="P40" s="46"/>
      <c r="Q40" s="46"/>
      <c r="R40" s="46"/>
    </row>
    <row r="41" spans="1:19" ht="3" customHeight="1">
      <c r="A41" s="29"/>
      <c r="B41" s="29"/>
      <c r="C41" s="29"/>
      <c r="E41" s="3"/>
      <c r="F41" s="3"/>
      <c r="G41" s="3"/>
      <c r="H41" s="3"/>
      <c r="I41" s="3"/>
      <c r="J41" s="3"/>
      <c r="K41" s="29"/>
      <c r="L41" s="29"/>
      <c r="O41" s="3"/>
      <c r="P41" s="3"/>
      <c r="Q41" s="3"/>
      <c r="R41" s="3"/>
    </row>
    <row r="42" spans="1:19" ht="13.5" customHeight="1">
      <c r="A42" s="75" t="s">
        <v>36</v>
      </c>
      <c r="F42" s="3"/>
      <c r="G42" s="3"/>
      <c r="H42" s="3"/>
      <c r="I42" s="3"/>
      <c r="J42" s="3"/>
      <c r="K42" s="29"/>
      <c r="L42" s="29"/>
      <c r="M42" s="29"/>
      <c r="N42" s="29"/>
      <c r="O42" s="3"/>
      <c r="P42" s="3"/>
      <c r="Q42" s="3"/>
      <c r="R42" s="3"/>
    </row>
    <row r="43" spans="1:19" ht="13.5" customHeight="1">
      <c r="A43" s="76" t="s">
        <v>37</v>
      </c>
      <c r="F43" s="3"/>
      <c r="G43" s="3"/>
      <c r="H43" s="3"/>
      <c r="I43" s="3"/>
      <c r="J43" s="3"/>
      <c r="K43" s="29"/>
      <c r="L43" s="29"/>
      <c r="M43" s="29"/>
      <c r="N43" s="29"/>
      <c r="O43" s="3"/>
      <c r="P43" s="3"/>
      <c r="Q43" s="3"/>
      <c r="R43" s="3"/>
    </row>
    <row r="44" spans="1:19" ht="13.5" customHeight="1">
      <c r="A44" s="77" t="s">
        <v>1</v>
      </c>
      <c r="F44" s="3"/>
      <c r="G44" s="3"/>
      <c r="H44" s="3"/>
      <c r="I44" s="3"/>
      <c r="J44" s="3"/>
      <c r="K44" s="29"/>
      <c r="L44" s="29"/>
      <c r="M44" s="29"/>
      <c r="N44" s="29"/>
      <c r="O44" s="3"/>
      <c r="P44" s="3"/>
      <c r="Q44" s="3"/>
      <c r="R44" s="3"/>
    </row>
    <row r="45" spans="1:19" ht="13.5" customHeight="1">
      <c r="A45" s="78" t="s">
        <v>0</v>
      </c>
      <c r="D45" s="3"/>
      <c r="E45" s="3"/>
      <c r="F45" s="3"/>
      <c r="G45" s="3"/>
      <c r="H45" s="3"/>
      <c r="I45" s="29"/>
      <c r="J45" s="29"/>
      <c r="K45" s="29"/>
      <c r="L45" s="29"/>
      <c r="M45" s="29"/>
      <c r="N45" s="3"/>
      <c r="O45" s="3"/>
      <c r="P45" s="3"/>
    </row>
    <row r="46" spans="1:19" ht="13.5" customHeight="1">
      <c r="D46" s="81" t="s">
        <v>28</v>
      </c>
      <c r="E46" s="82" t="s">
        <v>29</v>
      </c>
      <c r="F46" s="82" t="s">
        <v>30</v>
      </c>
      <c r="G46" s="81" t="s">
        <v>26</v>
      </c>
      <c r="H46" s="83" t="s">
        <v>31</v>
      </c>
      <c r="I46" s="82"/>
      <c r="J46" s="82"/>
      <c r="K46" s="82"/>
      <c r="L46" s="5" t="s">
        <v>38</v>
      </c>
      <c r="M46" s="84" t="s">
        <v>14</v>
      </c>
      <c r="N46" s="85" t="s">
        <v>16</v>
      </c>
      <c r="O46" s="86" t="s">
        <v>32</v>
      </c>
      <c r="P46" s="84" t="s">
        <v>2</v>
      </c>
      <c r="Q46" s="84" t="s">
        <v>33</v>
      </c>
      <c r="R46" s="5"/>
      <c r="S46" s="87" t="s">
        <v>35</v>
      </c>
    </row>
    <row r="47" spans="1:19" ht="13.5" customHeight="1">
      <c r="D47" s="81"/>
      <c r="E47" s="87"/>
      <c r="F47" s="87"/>
      <c r="G47" s="81"/>
      <c r="H47" s="88" t="s">
        <v>34</v>
      </c>
      <c r="I47" s="88"/>
      <c r="J47" s="88"/>
      <c r="K47" s="88"/>
      <c r="L47" s="87"/>
      <c r="M47" s="87"/>
      <c r="N47" s="87"/>
      <c r="O47" s="87"/>
      <c r="P47" s="89"/>
      <c r="Q47" s="87"/>
      <c r="R47" s="87"/>
      <c r="S47" s="87"/>
    </row>
    <row r="48" spans="1:19" s="42" customFormat="1" ht="24" customHeight="1">
      <c r="D48" s="93">
        <f ca="1">TODAY()-1</f>
        <v>46153</v>
      </c>
      <c r="E48" s="94">
        <f>E6</f>
        <v>0</v>
      </c>
      <c r="F48" s="94">
        <f>I6</f>
        <v>0</v>
      </c>
      <c r="G48" s="95">
        <f>B9</f>
        <v>0</v>
      </c>
      <c r="H48" s="96">
        <f>I15</f>
        <v>115</v>
      </c>
      <c r="I48" s="97"/>
      <c r="J48" s="98"/>
      <c r="K48" s="98"/>
      <c r="L48" s="99">
        <f>E9</f>
        <v>0</v>
      </c>
      <c r="M48" s="94">
        <f>I8</f>
        <v>0</v>
      </c>
      <c r="N48" s="94">
        <f>E7</f>
        <v>0</v>
      </c>
      <c r="O48" s="99">
        <f>E10</f>
        <v>0</v>
      </c>
      <c r="P48" s="99" t="str">
        <f>B14</f>
        <v>~</v>
      </c>
      <c r="Q48" s="99" t="str">
        <f>B17</f>
        <v>~</v>
      </c>
      <c r="R48" s="99"/>
      <c r="S48" s="100">
        <f>E39</f>
        <v>0</v>
      </c>
    </row>
    <row r="49" spans="4:24" s="42" customFormat="1" ht="24" customHeight="1">
      <c r="D49" s="93">
        <f ca="1">TODAY()-1</f>
        <v>46153</v>
      </c>
      <c r="E49" s="94">
        <f>E21</f>
        <v>0</v>
      </c>
      <c r="F49" s="94">
        <f>I21</f>
        <v>0</v>
      </c>
      <c r="G49" s="95">
        <f>B24</f>
        <v>0</v>
      </c>
      <c r="H49" s="97">
        <f>I30</f>
        <v>115</v>
      </c>
      <c r="I49" s="101"/>
      <c r="J49" s="102"/>
      <c r="K49" s="102"/>
      <c r="L49" s="99">
        <f>E24</f>
        <v>0</v>
      </c>
      <c r="M49" s="94">
        <f>I23</f>
        <v>0</v>
      </c>
      <c r="N49" s="94">
        <f>E22</f>
        <v>0</v>
      </c>
      <c r="O49" s="99">
        <f>E25</f>
        <v>0</v>
      </c>
      <c r="P49" s="99" t="str">
        <f>B29</f>
        <v>~</v>
      </c>
      <c r="Q49" s="99" t="str">
        <f>B32</f>
        <v>~</v>
      </c>
      <c r="R49" s="99"/>
      <c r="S49" s="94">
        <f>E39</f>
        <v>0</v>
      </c>
    </row>
    <row r="50" spans="4:24" ht="7.5" customHeight="1">
      <c r="D50" s="27"/>
      <c r="U50" s="32"/>
      <c r="X50" s="1"/>
    </row>
    <row r="51" spans="4:24" ht="12" customHeight="1">
      <c r="D51" s="27"/>
      <c r="U51" s="23"/>
    </row>
    <row r="52" spans="4:24">
      <c r="D52" s="27"/>
      <c r="U52" s="24"/>
    </row>
    <row r="53" spans="4:24">
      <c r="D53" s="27"/>
      <c r="U53" s="24"/>
    </row>
    <row r="54" spans="4:24">
      <c r="D54" s="27"/>
      <c r="U54" s="24"/>
    </row>
    <row r="55" spans="4:24">
      <c r="D55" s="27"/>
      <c r="U55" s="24"/>
    </row>
    <row r="56" spans="4:24">
      <c r="D56" s="27"/>
    </row>
    <row r="57" spans="4:24">
      <c r="D57" s="27"/>
    </row>
    <row r="58" spans="4:24">
      <c r="D58" s="27"/>
    </row>
    <row r="59" spans="4:24">
      <c r="D59" s="27"/>
    </row>
    <row r="60" spans="4:24">
      <c r="D60" s="27"/>
    </row>
    <row r="61" spans="4:24">
      <c r="D61" s="27"/>
    </row>
    <row r="62" spans="4:24">
      <c r="D62" s="27"/>
    </row>
    <row r="63" spans="4:24">
      <c r="D63" s="27"/>
    </row>
    <row r="64" spans="4:24">
      <c r="D64" s="27"/>
    </row>
    <row r="65" spans="4:4">
      <c r="D65" s="28"/>
    </row>
    <row r="66" spans="4:4">
      <c r="D66" s="27"/>
    </row>
    <row r="67" spans="4:4">
      <c r="D67" s="27"/>
    </row>
    <row r="68" spans="4:4">
      <c r="D68" s="27"/>
    </row>
    <row r="70" spans="4:4">
      <c r="D70" s="27"/>
    </row>
    <row r="71" spans="4:4">
      <c r="D71" s="27"/>
    </row>
    <row r="72" spans="4:4">
      <c r="D72" s="27"/>
    </row>
    <row r="73" spans="4:4">
      <c r="D73" s="27"/>
    </row>
    <row r="74" spans="4:4">
      <c r="D74" s="27"/>
    </row>
    <row r="75" spans="4:4">
      <c r="D75" s="27"/>
    </row>
    <row r="76" spans="4:4">
      <c r="D76" s="27"/>
    </row>
    <row r="77" spans="4:4">
      <c r="D77" s="27"/>
    </row>
    <row r="78" spans="4:4">
      <c r="D78" s="28"/>
    </row>
    <row r="79" spans="4:4">
      <c r="D79" s="27"/>
    </row>
    <row r="80" spans="4:4">
      <c r="D80" s="27"/>
    </row>
    <row r="81" spans="4:4">
      <c r="D81" s="27"/>
    </row>
  </sheetData>
  <sheetProtection algorithmName="SHA-512" hashValue="QwB3Pi/YvB32H3H2kYsBDtb+emuZFG6GmtAWytAH5n0xeT6UAV0ylLTtzceNXSXBXyrhqWv94FKpUIiF4kMaPQ==" saltValue="xwI+rHOWzDUXensCR0tNCw==" spinCount="100000" sheet="1" objects="1" scenarios="1"/>
  <dataConsolidate/>
  <mergeCells count="28">
    <mergeCell ref="E39:J40"/>
    <mergeCell ref="E23:G23"/>
    <mergeCell ref="I23:J23"/>
    <mergeCell ref="E24:G24"/>
    <mergeCell ref="I24:J24"/>
    <mergeCell ref="E25:G25"/>
    <mergeCell ref="D30:E30"/>
    <mergeCell ref="F30:G30"/>
    <mergeCell ref="E6:G6"/>
    <mergeCell ref="I6:J6"/>
    <mergeCell ref="E22:G22"/>
    <mergeCell ref="I22:J22"/>
    <mergeCell ref="E7:G7"/>
    <mergeCell ref="I7:J7"/>
    <mergeCell ref="E8:G8"/>
    <mergeCell ref="I8:J8"/>
    <mergeCell ref="E9:G9"/>
    <mergeCell ref="I9:J9"/>
    <mergeCell ref="E10:G10"/>
    <mergeCell ref="E21:G21"/>
    <mergeCell ref="I21:J21"/>
    <mergeCell ref="D15:E15"/>
    <mergeCell ref="F15:G15"/>
    <mergeCell ref="I1:J1"/>
    <mergeCell ref="D2:J2"/>
    <mergeCell ref="F3:H3"/>
    <mergeCell ref="F4:J4"/>
    <mergeCell ref="A1:C1"/>
  </mergeCells>
  <conditionalFormatting sqref="J48:K48">
    <cfRule type="cellIs" dxfId="2" priority="3" operator="greaterThan">
      <formula>0</formula>
    </cfRule>
    <cfRule type="cellIs" dxfId="1" priority="4" operator="greaterThan">
      <formula>$J$48</formula>
    </cfRule>
  </conditionalFormatting>
  <conditionalFormatting sqref="J48:K49">
    <cfRule type="cellIs" dxfId="0" priority="1" operator="greaterThan">
      <formula>0</formula>
    </cfRule>
  </conditionalFormatting>
  <dataValidations count="1">
    <dataValidation type="list" showInputMessage="1" showErrorMessage="1" sqref="G29 G14 G32 G17 G26 G11" xr:uid="{13BBEE04-6C98-47C2-A232-C2CA15D3CED5}">
      <formula1>$A$43:$A$45</formula1>
    </dataValidation>
  </dataValidations>
  <pageMargins left="0.39370078740157483" right="0.31496062992125984" top="0.43307086614173229" bottom="0.39370078740157483" header="0.11811023622047245" footer="0.11811023622047245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Inschrijfformulier NGF FBBB</vt:lpstr>
      <vt:lpstr>'Inschrijfformulier NGF FBBB'!Afdrukbereik</vt:lpstr>
      <vt:lpstr>'Inschrijfformulier NGF FBBB'!keuze</vt:lpstr>
      <vt:lpstr>'Inschrijfformulier NGF FBBB'!keuze1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Inschrijfformulier NGF FBBB Heren senioren</dc:title>
  <dc:subject>Golfwedstrijd NGF FBBB Heren Senioren</dc:subject>
  <dc:creator>GC De Dommel - WvV</dc:creator>
  <cp:lastModifiedBy>Clubmanager - GC De Dommel</cp:lastModifiedBy>
  <cp:lastPrinted>2024-04-19T11:22:57Z</cp:lastPrinted>
  <dcterms:created xsi:type="dcterms:W3CDTF">2018-02-04T13:47:30Z</dcterms:created>
  <dcterms:modified xsi:type="dcterms:W3CDTF">2026-05-12T13:15:22Z</dcterms:modified>
</cp:coreProperties>
</file>